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410_上下水道課\040_下水道推進係\030 浄化槽\03.決算統計関係\経営比較分析\R1 R2.1.27〆\"/>
    </mc:Choice>
  </mc:AlternateContent>
  <workbookProtection workbookAlgorithmName="SHA-512" workbookHashValue="vbmc+KawOYUDN2D0hyMvqOKvmKJ0ecOUbrFUOxDrK/5KcTpPQQajW1/BKUUe4eGN2V2sbTLGUMWZQ+onbq6v0g==" workbookSaltValue="pGaDdOdUmq6fum77Kc9Tf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<sst xmlns="http://schemas.openxmlformats.org/spreadsheetml/2006/main" count="239" uniqueCount="113">
  <si>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</si>
  <si>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</si>
  <si>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</si>
  <si>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</si>
  <si>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</si>
  <si>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</si>
  <si>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</si>
  <si>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</si>
  <si>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</si>
  <si>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</si>
  <si>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</si>
  <si>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</si>
  <si>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</si>
  <si>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</si>
  <si>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</si>
  <si>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</si>
  <si>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</si>
  <si>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</si>
  <si>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</si>
  <si>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</si>
  <si>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</si>
  <si>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</si>
  <si>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</si>
  <si>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</si>
  <si>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</si>
  <si>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</si>
  <si>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</si>
  <si>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</si>
  <si>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</si>
  <si>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</si>
  <si>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</si>
  <si>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</si>
  <si>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</si>
  <si>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</si>
  <si>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</si>
  <si>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</si>
  <si>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</si>
  <si>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</si>
  <si>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</si>
  <si>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</si>
  <si>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</si>
  <si>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</si>
  <si>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</si>
  <si>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</si>
  <si>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</si>
  <si>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</si>
  <si>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</si>
  <si>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</si>
  <si>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</si>
  <si>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</si>
  <si>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</si>
  <si>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</si>
  <si>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</si>
  <si>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</si>
  <si>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</si>
  <si>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</si>
  <si>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</si>
  <si>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</si>
  <si>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</si>
  <si>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</si>
  <si>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</si>
  <si>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</si>
  <si>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</si>
  <si>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</si>
  <si>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</si>
  <si>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</si>
  <si>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</si>
  <si>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</si>
  <si>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</si>
  <si>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</si>
  <si>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</si>
  <si>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</si>
  <si>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</si>
  <si>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</si>
  <si>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</si>
  <si>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</si>
  <si>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</si>
  <si>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</si>
  <si>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</si>
  <si>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</si>
  <si>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</si>
  <si>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</si>
  <si>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</si>
  <si>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</si>
  <si>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</si>
  <si>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</si>
  <si>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</si>
  <si>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</si>
  <si>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</si>
  <si>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</si>
  <si>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</si>
  <si>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</si>
  <si>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</si>
  <si>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</si>
  <si>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</si>
  <si>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</si>
  <si>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</si>
  <si>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長井市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</si>
  <si>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</si>
  <si>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</si>
  <si>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</si>
  <si>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</si>
  <si>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</si>
  <si>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</si>
  <si>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</si>
  <si>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</si>
  <si>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</si>
  <si>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</si>
  <si>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</si>
  <si>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</si>
  <si>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本市の料金設定は、維持管理に必要な最低限度の料金で設定しており、地方債償還金については、一般会計繰入金に依存している状態である。整備基数も年々減少傾向にあるため、料金収入の大幅な増加は今後見込めず、併せて新規整備した分、地方債は増加していく。そのため、経営改善に向けた料金改定などに取り組んでいかなくてはならない。
④地方債償還金については、一般会計繰入金にて賄っているため、料金収入に対する地方債現残高の割合は０(ゼロ)となる。
⑤本市の料金収入は、①のとおりとなっているため
維持管理費以外の部分については、一般会計繰入金に依存している状況である。料金改定等検討していかなくてはならない。
⑥類似団体と比較しても良好な数値ではあるが、今後、設置基数の増加とともに原価上昇も大いに考えられるため注視していく必要がある。
⑦人口減少や核家族の増加によりスペック過大となっている家屋も少なくない状況である。今後も人口減少が進んでいくことや使用休止なども推測されるため、引き続き使用人員に見合った人槽算定をしていく必要がある。
⑧利用者の希望により設置する事業であるため水洗化率は100％となる。</t>
    <phoneticPr fontId="4"/>
  </si>
  <si>
    <t>事業開始から14年が経過しているが、浄化槽本体の耐用年数とされる30年までには猶予がある。しかし、近年浄化槽本体や付属機器類（ブロワなど）の修繕が増加傾向にあるため、今後さらに増加することが推測される。
耐用年数の30年を経過後、本体を更新する必要があると考えられるが、全基更新となると巨額の投資が必要となり、経営圧迫の要因ともなる。健全な経営を目指していくには、本体の維持管理を徹底し、耐用年数以上に使用できる状態にしていくことも必要だと考えられる。</t>
    <phoneticPr fontId="4"/>
  </si>
  <si>
    <t>経営の健全化を推進するには、主な収益である使用料金の改定を実施するべきだが、他市町村や本市の下水道使用料金、人槽あたりの実使用人員等を考慮するとなかなか踏み切れない状況である。しかし、今後、維持管理費の増加や単価改定などにより、現在の料金収入では賄えない状況になる場合、改定を検討せざるを得ないと考える。
現在、歳入の一部を一般会計繰入金（全体の13％）に依存せざるを得ない状況であり、維持管理費の増加が繰入金増加につながるため、経費削減は必要不可欠だが、必要経費でもあるため最小限に留める努力が必要である。また、令和2年4月1日から地方公営企業法適用予定であり、法適用することで現在の経営状況が明確になるため、これを踏まえたうえで、効果的・計画的な戦略を考えていかなくてはならない。</t>
    <rPh sb="257" eb="259">
      <t>レイワ</t>
    </rPh>
    <rPh sb="264" eb="265">
      <t>ニチ</t>
    </rPh>
    <rPh sb="276" eb="27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</si>
</sst>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BB-44A3-9ABA-4BCC08D224C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DBB-44A3-9ABA-4BCC08D224C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93.96</c:v>
                </c:pt>
                <c:pt idx="1">
                  <c:v>93.71</c:v>
                </c:pt>
                <c:pt idx="2">
                  <c:v>93.36</c:v>
                </c:pt>
                <c:pt idx="3">
                  <c:v>67.89</c:v>
                </c:pt>
                <c:pt idx="4">
                  <c:v>71.41</c:v>
                </c:pt>
              </c:numCache>
            </c:numRef>
          </c:val>
          <c:extLst>
            <c:ext xmlns:c16="http://schemas.microsoft.com/office/drawing/2014/chart" uri="{C3380CC4-5D6E-409C-BE32-E72D297353CC}">
              <c16:uniqueId val="{00000000-9D57-41FF-A237-503F21FF1F9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c:ext xmlns:c16="http://schemas.microsoft.com/office/drawing/2014/chart" uri="{C3380CC4-5D6E-409C-BE32-E72D297353CC}">
              <c16:uniqueId val="{00000001-9D57-41FF-A237-503F21FF1F9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BF8-49A9-8211-09B0750EB8F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c:ext xmlns:c16="http://schemas.microsoft.com/office/drawing/2014/chart" uri="{C3380CC4-5D6E-409C-BE32-E72D297353CC}">
              <c16:uniqueId val="{00000001-7BF8-49A9-8211-09B0750EB8F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84.79</c:v>
                </c:pt>
                <c:pt idx="1">
                  <c:v>84.86</c:v>
                </c:pt>
                <c:pt idx="2">
                  <c:v>108.56</c:v>
                </c:pt>
                <c:pt idx="3">
                  <c:v>83.99</c:v>
                </c:pt>
                <c:pt idx="4">
                  <c:v>98.22</c:v>
                </c:pt>
              </c:numCache>
            </c:numRef>
          </c:val>
          <c:extLst>
            <c:ext xmlns:c16="http://schemas.microsoft.com/office/drawing/2014/chart" uri="{C3380CC4-5D6E-409C-BE32-E72D297353CC}">
              <c16:uniqueId val="{00000000-C10B-412C-BECE-E2A2F1352E1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0B-412C-BECE-E2A2F1352E1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7B-4A40-9B05-EFA39A288A3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7B-4A40-9B05-EFA39A288A3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25-4348-95A8-CAF410417E8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25-4348-95A8-CAF410417E8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02-47D9-82F7-398C1D31388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02-47D9-82F7-398C1D31388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56-4B3F-82AA-8F30B48B47A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56-4B3F-82AA-8F30B48B47A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998.01</c:v>
                </c:pt>
                <c:pt idx="1">
                  <c:v>993.82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BC5-459C-95BB-D6040299597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c:ext xmlns:c16="http://schemas.microsoft.com/office/drawing/2014/chart" uri="{C3380CC4-5D6E-409C-BE32-E72D297353CC}">
              <c16:uniqueId val="{00000001-4BC5-459C-95BB-D6040299597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70.73</c:v>
                </c:pt>
                <c:pt idx="1">
                  <c:v>70.16</c:v>
                </c:pt>
                <c:pt idx="2">
                  <c:v>100.05</c:v>
                </c:pt>
                <c:pt idx="3">
                  <c:v>77.06</c:v>
                </c:pt>
                <c:pt idx="4">
                  <c:v>98.02</c:v>
                </c:pt>
              </c:numCache>
            </c:numRef>
          </c:val>
          <c:extLst>
            <c:ext xmlns:c16="http://schemas.microsoft.com/office/drawing/2014/chart" uri="{C3380CC4-5D6E-409C-BE32-E72D297353CC}">
              <c16:uniqueId val="{00000000-AC77-4DCD-86EE-AA70D64580E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c:ext xmlns:c16="http://schemas.microsoft.com/office/drawing/2014/chart" uri="{C3380CC4-5D6E-409C-BE32-E72D297353CC}">
              <c16:uniqueId val="{00000001-AC77-4DCD-86EE-AA70D64580E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163.41</c:v>
                </c:pt>
                <c:pt idx="1">
                  <c:v>164.88</c:v>
                </c:pt>
                <c:pt idx="2">
                  <c:v>115.69</c:v>
                </c:pt>
                <c:pt idx="3">
                  <c:v>282.63</c:v>
                </c:pt>
                <c:pt idx="4">
                  <c:v>214.54</c:v>
                </c:pt>
              </c:numCache>
            </c:numRef>
          </c:val>
          <c:extLst>
            <c:ext xmlns:c16="http://schemas.microsoft.com/office/drawing/2014/chart" uri="{C3380CC4-5D6E-409C-BE32-E72D297353CC}">
              <c16:uniqueId val="{00000000-F6AF-422E-8580-0617605FCE7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c:ext xmlns:c16="http://schemas.microsoft.com/office/drawing/2014/chart" uri="{C3380CC4-5D6E-409C-BE32-E72D297353CC}">
              <c16:uniqueId val="{00000001-F6AF-422E-8580-0617605FCE7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X84" sqref="BX8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山形県　長井市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8">
        <f>データ!S6</f>
        <v>26976</v>
      </c>
      <c r="AM8" s="68"/>
      <c r="AN8" s="68"/>
      <c r="AO8" s="68"/>
      <c r="AP8" s="68"/>
      <c r="AQ8" s="68"/>
      <c r="AR8" s="68"/>
      <c r="AS8" s="68"/>
      <c r="AT8" s="67">
        <f>データ!T6</f>
        <v>214.67</v>
      </c>
      <c r="AU8" s="67"/>
      <c r="AV8" s="67"/>
      <c r="AW8" s="67"/>
      <c r="AX8" s="67"/>
      <c r="AY8" s="67"/>
      <c r="AZ8" s="67"/>
      <c r="BA8" s="67"/>
      <c r="BB8" s="67">
        <f>データ!U6</f>
        <v>125.66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9.6999999999999993</v>
      </c>
      <c r="Q10" s="67"/>
      <c r="R10" s="67"/>
      <c r="S10" s="67"/>
      <c r="T10" s="67"/>
      <c r="U10" s="67"/>
      <c r="V10" s="67"/>
      <c r="W10" s="67">
        <f>データ!Q6</f>
        <v>100</v>
      </c>
      <c r="X10" s="67"/>
      <c r="Y10" s="67"/>
      <c r="Z10" s="67"/>
      <c r="AA10" s="67"/>
      <c r="AB10" s="67"/>
      <c r="AC10" s="67"/>
      <c r="AD10" s="68">
        <f>データ!R6</f>
        <v>4950</v>
      </c>
      <c r="AE10" s="68"/>
      <c r="AF10" s="68"/>
      <c r="AG10" s="68"/>
      <c r="AH10" s="68"/>
      <c r="AI10" s="68"/>
      <c r="AJ10" s="68"/>
      <c r="AK10" s="2"/>
      <c r="AL10" s="68">
        <f>データ!V6</f>
        <v>2594</v>
      </c>
      <c r="AM10" s="68"/>
      <c r="AN10" s="68"/>
      <c r="AO10" s="68"/>
      <c r="AP10" s="68"/>
      <c r="AQ10" s="68"/>
      <c r="AR10" s="68"/>
      <c r="AS10" s="68"/>
      <c r="AT10" s="67">
        <f>データ!W6</f>
        <v>205.23</v>
      </c>
      <c r="AU10" s="67"/>
      <c r="AV10" s="67"/>
      <c r="AW10" s="67"/>
      <c r="AX10" s="67"/>
      <c r="AY10" s="67"/>
      <c r="AZ10" s="67"/>
      <c r="BA10" s="67"/>
      <c r="BB10" s="67">
        <f>データ!X6</f>
        <v>12.64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43</v>
      </c>
      <c r="N86" s="26" t="s">
        <v>43</v>
      </c>
      <c r="O86" s="26" t="str">
        <f>データ!EO6</f>
        <v>【-】</v>
      </c>
    </row>
  </sheetData>
  <sheetProtection algorithmName="SHA-512" hashValue="2f4KBKVT8B3H5AfzorB337zKUHW3vD+YFeONAC/I4C/LdwwHLHoVzjxr+TbjnbW2LTBuHxMf2zoLy80hfGSUHQ==" saltValue="ecPF+0SYo5FhSxLE2fDeC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62090</v>
      </c>
      <c r="D6" s="33">
        <f t="shared" si="3"/>
        <v>47</v>
      </c>
      <c r="E6" s="33">
        <f t="shared" si="3"/>
        <v>18</v>
      </c>
      <c r="F6" s="33">
        <f t="shared" si="3"/>
        <v>0</v>
      </c>
      <c r="G6" s="33">
        <f t="shared" si="3"/>
        <v>0</v>
      </c>
      <c r="H6" s="33" t="str">
        <f t="shared" si="3"/>
        <v>山形県　長井市</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9.6999999999999993</v>
      </c>
      <c r="Q6" s="34">
        <f t="shared" si="3"/>
        <v>100</v>
      </c>
      <c r="R6" s="34">
        <f t="shared" si="3"/>
        <v>4950</v>
      </c>
      <c r="S6" s="34">
        <f t="shared" si="3"/>
        <v>26976</v>
      </c>
      <c r="T6" s="34">
        <f t="shared" si="3"/>
        <v>214.67</v>
      </c>
      <c r="U6" s="34">
        <f t="shared" si="3"/>
        <v>125.66</v>
      </c>
      <c r="V6" s="34">
        <f t="shared" si="3"/>
        <v>2594</v>
      </c>
      <c r="W6" s="34">
        <f t="shared" si="3"/>
        <v>205.23</v>
      </c>
      <c r="X6" s="34">
        <f t="shared" si="3"/>
        <v>12.64</v>
      </c>
      <c r="Y6" s="35">
        <f>IF(Y7="",NA(),Y7)</f>
        <v>84.79</v>
      </c>
      <c r="Z6" s="35">
        <f t="shared" ref="Z6:AH6" si="4">IF(Z7="",NA(),Z7)</f>
        <v>84.86</v>
      </c>
      <c r="AA6" s="35">
        <f t="shared" si="4"/>
        <v>108.56</v>
      </c>
      <c r="AB6" s="35">
        <f t="shared" si="4"/>
        <v>83.99</v>
      </c>
      <c r="AC6" s="35">
        <f t="shared" si="4"/>
        <v>98.22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998.01</v>
      </c>
      <c r="BG6" s="35">
        <f t="shared" ref="BG6:BO6" si="7">IF(BG7="",NA(),BG7)</f>
        <v>993.82</v>
      </c>
      <c r="BH6" s="34">
        <f t="shared" si="7"/>
        <v>0</v>
      </c>
      <c r="BI6" s="34">
        <f t="shared" si="7"/>
        <v>0</v>
      </c>
      <c r="BJ6" s="34">
        <f t="shared" si="7"/>
        <v>0</v>
      </c>
      <c r="BK6" s="35">
        <f t="shared" si="7"/>
        <v>416.91</v>
      </c>
      <c r="BL6" s="35">
        <f t="shared" si="7"/>
        <v>392.19</v>
      </c>
      <c r="BM6" s="35">
        <f t="shared" si="7"/>
        <v>413.5</v>
      </c>
      <c r="BN6" s="35">
        <f t="shared" si="7"/>
        <v>407.42</v>
      </c>
      <c r="BO6" s="35">
        <f t="shared" si="7"/>
        <v>386.46</v>
      </c>
      <c r="BP6" s="34" t="str">
        <f>IF(BP7="","",IF(BP7="-","【-】","【"&amp;SUBSTITUTE(TEXT(BP7,"#,##0.00"),"-","△")&amp;"】"))</f>
        <v>【325.02】</v>
      </c>
      <c r="BQ6" s="35">
        <f>IF(BQ7="",NA(),BQ7)</f>
        <v>70.73</v>
      </c>
      <c r="BR6" s="35">
        <f t="shared" ref="BR6:BZ6" si="8">IF(BR7="",NA(),BR7)</f>
        <v>70.16</v>
      </c>
      <c r="BS6" s="35">
        <f t="shared" si="8"/>
        <v>100.05</v>
      </c>
      <c r="BT6" s="35">
        <f t="shared" si="8"/>
        <v>77.06</v>
      </c>
      <c r="BU6" s="35">
        <f t="shared" si="8"/>
        <v>98.02</v>
      </c>
      <c r="BV6" s="35">
        <f t="shared" si="8"/>
        <v>57.93</v>
      </c>
      <c r="BW6" s="35">
        <f t="shared" si="8"/>
        <v>57.03</v>
      </c>
      <c r="BX6" s="35">
        <f t="shared" si="8"/>
        <v>55.84</v>
      </c>
      <c r="BY6" s="35">
        <f t="shared" si="8"/>
        <v>57.08</v>
      </c>
      <c r="BZ6" s="35">
        <f t="shared" si="8"/>
        <v>55.85</v>
      </c>
      <c r="CA6" s="34" t="str">
        <f>IF(CA7="","",IF(CA7="-","【-】","【"&amp;SUBSTITUTE(TEXT(CA7,"#,##0.00"),"-","△")&amp;"】"))</f>
        <v>【60.61】</v>
      </c>
      <c r="CB6" s="35">
        <f>IF(CB7="",NA(),CB7)</f>
        <v>163.41</v>
      </c>
      <c r="CC6" s="35">
        <f t="shared" ref="CC6:CK6" si="9">IF(CC7="",NA(),CC7)</f>
        <v>164.88</v>
      </c>
      <c r="CD6" s="35">
        <f t="shared" si="9"/>
        <v>115.69</v>
      </c>
      <c r="CE6" s="35">
        <f t="shared" si="9"/>
        <v>282.63</v>
      </c>
      <c r="CF6" s="35">
        <f t="shared" si="9"/>
        <v>214.54</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93.96</v>
      </c>
      <c r="CN6" s="35">
        <f t="shared" ref="CN6:CV6" si="10">IF(CN7="",NA(),CN7)</f>
        <v>93.71</v>
      </c>
      <c r="CO6" s="35">
        <f t="shared" si="10"/>
        <v>93.36</v>
      </c>
      <c r="CP6" s="35">
        <f t="shared" si="10"/>
        <v>67.89</v>
      </c>
      <c r="CQ6" s="35">
        <f t="shared" si="10"/>
        <v>71.41</v>
      </c>
      <c r="CR6" s="35">
        <f t="shared" si="10"/>
        <v>59.08</v>
      </c>
      <c r="CS6" s="35">
        <f t="shared" si="10"/>
        <v>58.25</v>
      </c>
      <c r="CT6" s="35">
        <f t="shared" si="10"/>
        <v>61.55</v>
      </c>
      <c r="CU6" s="35">
        <f t="shared" si="10"/>
        <v>57.22</v>
      </c>
      <c r="CV6" s="35">
        <f t="shared" si="10"/>
        <v>54.93</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62090</v>
      </c>
      <c r="D7" s="37">
        <v>47</v>
      </c>
      <c r="E7" s="37">
        <v>18</v>
      </c>
      <c r="F7" s="37">
        <v>0</v>
      </c>
      <c r="G7" s="37">
        <v>0</v>
      </c>
      <c r="H7" s="37" t="s">
        <v>97</v>
      </c>
      <c r="I7" s="37" t="s">
        <v>98</v>
      </c>
      <c r="J7" s="37" t="s">
        <v>99</v>
      </c>
      <c r="K7" s="37" t="s">
        <v>100</v>
      </c>
      <c r="L7" s="37" t="s">
        <v>101</v>
      </c>
      <c r="M7" s="37" t="s">
        <v>102</v>
      </c>
      <c r="N7" s="38" t="s">
        <v>103</v>
      </c>
      <c r="O7" s="38" t="s">
        <v>104</v>
      </c>
      <c r="P7" s="38">
        <v>9.6999999999999993</v>
      </c>
      <c r="Q7" s="38">
        <v>100</v>
      </c>
      <c r="R7" s="38">
        <v>4950</v>
      </c>
      <c r="S7" s="38">
        <v>26976</v>
      </c>
      <c r="T7" s="38">
        <v>214.67</v>
      </c>
      <c r="U7" s="38">
        <v>125.66</v>
      </c>
      <c r="V7" s="38">
        <v>2594</v>
      </c>
      <c r="W7" s="38">
        <v>205.23</v>
      </c>
      <c r="X7" s="38">
        <v>12.64</v>
      </c>
      <c r="Y7" s="38">
        <v>84.79</v>
      </c>
      <c r="Z7" s="38">
        <v>84.86</v>
      </c>
      <c r="AA7" s="38">
        <v>108.56</v>
      </c>
      <c r="AB7" s="38">
        <v>83.99</v>
      </c>
      <c r="AC7" s="38">
        <v>98.22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998.01</v>
      </c>
      <c r="BG7" s="38">
        <v>993.82</v>
      </c>
      <c r="BH7" s="38">
        <v>0</v>
      </c>
      <c r="BI7" s="38">
        <v>0</v>
      </c>
      <c r="BJ7" s="38">
        <v>0</v>
      </c>
      <c r="BK7" s="38">
        <v>416.91</v>
      </c>
      <c r="BL7" s="38">
        <v>392.19</v>
      </c>
      <c r="BM7" s="38">
        <v>413.5</v>
      </c>
      <c r="BN7" s="38">
        <v>407.42</v>
      </c>
      <c r="BO7" s="38">
        <v>386.46</v>
      </c>
      <c r="BP7" s="38">
        <v>325.02</v>
      </c>
      <c r="BQ7" s="38">
        <v>70.73</v>
      </c>
      <c r="BR7" s="38">
        <v>70.16</v>
      </c>
      <c r="BS7" s="38">
        <v>100.05</v>
      </c>
      <c r="BT7" s="38">
        <v>77.06</v>
      </c>
      <c r="BU7" s="38">
        <v>98.02</v>
      </c>
      <c r="BV7" s="38">
        <v>57.93</v>
      </c>
      <c r="BW7" s="38">
        <v>57.03</v>
      </c>
      <c r="BX7" s="38">
        <v>55.84</v>
      </c>
      <c r="BY7" s="38">
        <v>57.08</v>
      </c>
      <c r="BZ7" s="38">
        <v>55.85</v>
      </c>
      <c r="CA7" s="38">
        <v>60.61</v>
      </c>
      <c r="CB7" s="38">
        <v>163.41</v>
      </c>
      <c r="CC7" s="38">
        <v>164.88</v>
      </c>
      <c r="CD7" s="38">
        <v>115.69</v>
      </c>
      <c r="CE7" s="38">
        <v>282.63</v>
      </c>
      <c r="CF7" s="38">
        <v>214.54</v>
      </c>
      <c r="CG7" s="38">
        <v>276.93</v>
      </c>
      <c r="CH7" s="38">
        <v>283.73</v>
      </c>
      <c r="CI7" s="38">
        <v>287.57</v>
      </c>
      <c r="CJ7" s="38">
        <v>286.86</v>
      </c>
      <c r="CK7" s="38">
        <v>287.91000000000003</v>
      </c>
      <c r="CL7" s="38">
        <v>270.94</v>
      </c>
      <c r="CM7" s="38">
        <v>93.96</v>
      </c>
      <c r="CN7" s="38">
        <v>93.71</v>
      </c>
      <c r="CO7" s="38">
        <v>93.36</v>
      </c>
      <c r="CP7" s="38">
        <v>67.89</v>
      </c>
      <c r="CQ7" s="38">
        <v>71.41</v>
      </c>
      <c r="CR7" s="38">
        <v>59.08</v>
      </c>
      <c r="CS7" s="38">
        <v>58.25</v>
      </c>
      <c r="CT7" s="38">
        <v>61.55</v>
      </c>
      <c r="CU7" s="38">
        <v>57.22</v>
      </c>
      <c r="CV7" s="38">
        <v>54.93</v>
      </c>
      <c r="CW7" s="38">
        <v>57.8</v>
      </c>
      <c r="CX7" s="38">
        <v>100</v>
      </c>
      <c r="CY7" s="38">
        <v>100</v>
      </c>
      <c r="CZ7" s="38">
        <v>100</v>
      </c>
      <c r="DA7" s="38">
        <v>100</v>
      </c>
      <c r="DB7" s="38">
        <v>100</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L4101-sui-105 </cp:lastModifiedBy>
  <cp:lastPrinted>2020-01-26T23:49:16Z</cp:lastPrinted>
  <dcterms:created xsi:type="dcterms:W3CDTF">2019-12-05T05:28:13Z</dcterms:created>
  <dcterms:modified xsi:type="dcterms:W3CDTF">2020-01-26T23:53:59Z</dcterms:modified>
  <cp:category/>
</cp:coreProperties>
</file>